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700"/>
  </bookViews>
  <sheets>
    <sheet name="d13C_DIC_Calc" sheetId="1" r:id="rId1"/>
  </sheets>
  <calcPr calcId="124519"/>
</workbook>
</file>

<file path=xl/calcChain.xml><?xml version="1.0" encoding="utf-8"?>
<calcChain xmlns="http://schemas.openxmlformats.org/spreadsheetml/2006/main">
  <c r="B8" i="1"/>
  <c r="B9" s="1"/>
  <c r="C22" s="1"/>
  <c r="B6"/>
  <c r="B7"/>
  <c r="D16"/>
  <c r="E16"/>
  <c r="B16" s="1"/>
  <c r="B17" s="1"/>
  <c r="D17"/>
  <c r="C23"/>
  <c r="C24" l="1"/>
  <c r="C25"/>
  <c r="B24"/>
  <c r="B25"/>
  <c r="B28" l="1"/>
  <c r="B29" s="1"/>
</calcChain>
</file>

<file path=xl/sharedStrings.xml><?xml version="1.0" encoding="utf-8"?>
<sst xmlns="http://schemas.openxmlformats.org/spreadsheetml/2006/main" count="33" uniqueCount="31">
  <si>
    <t xml:space="preserve">Info for </t>
  </si>
  <si>
    <r>
      <t xml:space="preserve"> This is the estimated </t>
    </r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13C-DIC at time zero</t>
    </r>
  </si>
  <si>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C-DIC [o/oo]</t>
    </r>
  </si>
  <si>
    <t>13C/12C of dissolved pool at time zero</t>
  </si>
  <si>
    <t>mmol 12C =[(1-A%13C) * mmol/L *L]</t>
  </si>
  <si>
    <t>mmol 13C = (A%13C * mmol/L *L)</t>
  </si>
  <si>
    <t>Volume [L]</t>
  </si>
  <si>
    <r>
      <t>S</t>
    </r>
    <r>
      <rPr>
        <sz val="10"/>
        <rFont val="Arial"/>
        <family val="2"/>
      </rPr>
      <t>CO2 [mM]</t>
    </r>
  </si>
  <si>
    <t xml:space="preserve">bicarbonate stock </t>
  </si>
  <si>
    <t>seawater</t>
  </si>
  <si>
    <t>Step 3: Calculate the ratio of 13C and 12C in the sample after addition of the stock</t>
  </si>
  <si>
    <t>Atom% 13C</t>
  </si>
  <si>
    <t>13C/12C</t>
  </si>
  <si>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>C [o/oo]</t>
    </r>
  </si>
  <si>
    <t>PDB CaCO3 STD</t>
  </si>
  <si>
    <t>natural abundance:</t>
  </si>
  <si>
    <t>Step 2: Keep track of the ratios for each component (seawater, 13C stock) relative to the d13C standard (PDB)</t>
  </si>
  <si>
    <t>mmol NaHCO3 per L</t>
  </si>
  <si>
    <t>stock concentration [mM]</t>
  </si>
  <si>
    <t>stock volume [L]</t>
  </si>
  <si>
    <t>mmol</t>
  </si>
  <si>
    <t>NaHCO3</t>
  </si>
  <si>
    <t>MW</t>
  </si>
  <si>
    <t>mass added [g]</t>
  </si>
  <si>
    <t>13C Bicarbonate stock:</t>
  </si>
  <si>
    <t>Step 1:  Calculate the stock 13C concentration (collect actual DIC sample from this for verification)</t>
  </si>
  <si>
    <t>d13C=(R/Rstd-1)*1000</t>
  </si>
  <si>
    <t>d13C ALOHA Mean, Keeling et al, 2004</t>
  </si>
  <si>
    <t>Atom%= Ratio/ (Ratio+1)</t>
  </si>
  <si>
    <r>
      <t xml:space="preserve">Information for </t>
    </r>
    <r>
      <rPr>
        <b/>
        <sz val="12"/>
        <rFont val="Symbol"/>
        <family val="1"/>
        <charset val="2"/>
      </rPr>
      <t>d</t>
    </r>
    <r>
      <rPr>
        <b/>
        <sz val="12"/>
        <rFont val="Arial"/>
        <family val="2"/>
      </rPr>
      <t>13C enrichment</t>
    </r>
  </si>
  <si>
    <t>0.011 from Table 5.2 Emerson and Hedges Chemical Oceanography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</si>
</sst>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0E+00"/>
    <numFmt numFmtId="166" formatCode="0.000%"/>
    <numFmt numFmtId="167" formatCode="0.0000"/>
    <numFmt numFmtId="168" formatCode="0.00000"/>
    <numFmt numFmtId="169" formatCode="0.0%"/>
    <numFmt numFmtId="170" formatCode="0.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u/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5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1" applyFill="1"/>
    <xf numFmtId="0" fontId="2" fillId="2" borderId="0" xfId="1" applyFill="1" applyAlignment="1">
      <alignment horizontal="center"/>
    </xf>
    <xf numFmtId="164" fontId="2" fillId="2" borderId="0" xfId="1" applyNumberFormat="1" applyFill="1"/>
    <xf numFmtId="2" fontId="2" fillId="2" borderId="0" xfId="1" applyNumberFormat="1" applyFill="1"/>
    <xf numFmtId="165" fontId="2" fillId="2" borderId="0" xfId="1" applyNumberFormat="1" applyFill="1"/>
    <xf numFmtId="164" fontId="2" fillId="2" borderId="0" xfId="1" applyNumberFormat="1" applyFill="1" applyAlignment="1">
      <alignment horizontal="center"/>
    </xf>
    <xf numFmtId="166" fontId="2" fillId="2" borderId="0" xfId="1" applyNumberFormat="1" applyFill="1" applyAlignment="1">
      <alignment horizontal="center"/>
    </xf>
    <xf numFmtId="166" fontId="2" fillId="2" borderId="0" xfId="1" applyNumberFormat="1" applyFill="1"/>
    <xf numFmtId="167" fontId="2" fillId="2" borderId="0" xfId="1" applyNumberFormat="1" applyFill="1"/>
    <xf numFmtId="167" fontId="2" fillId="2" borderId="0" xfId="1" applyNumberFormat="1" applyFill="1" applyAlignment="1">
      <alignment horizontal="center"/>
    </xf>
    <xf numFmtId="168" fontId="2" fillId="2" borderId="0" xfId="1" applyNumberFormat="1" applyFill="1" applyAlignment="1">
      <alignment horizontal="center"/>
    </xf>
    <xf numFmtId="168" fontId="2" fillId="2" borderId="0" xfId="1" applyNumberFormat="1" applyFill="1"/>
    <xf numFmtId="0" fontId="2" fillId="2" borderId="0" xfId="1" applyFill="1" applyBorder="1"/>
    <xf numFmtId="0" fontId="2" fillId="2" borderId="0" xfId="1" applyFill="1" applyBorder="1" applyAlignment="1">
      <alignment horizontal="center"/>
    </xf>
    <xf numFmtId="0" fontId="2" fillId="2" borderId="0" xfId="1" applyFill="1" applyBorder="1" applyAlignment="1">
      <alignment horizontal="center" wrapText="1"/>
    </xf>
    <xf numFmtId="9" fontId="2" fillId="2" borderId="0" xfId="1" applyNumberFormat="1" applyFill="1" applyBorder="1" applyAlignment="1">
      <alignment horizontal="center"/>
    </xf>
    <xf numFmtId="11" fontId="2" fillId="2" borderId="0" xfId="1" applyNumberFormat="1" applyFill="1" applyBorder="1"/>
    <xf numFmtId="169" fontId="2" fillId="2" borderId="0" xfId="1" applyNumberFormat="1" applyFill="1" applyBorder="1"/>
    <xf numFmtId="166" fontId="2" fillId="2" borderId="0" xfId="1" applyNumberFormat="1" applyFill="1" applyBorder="1" applyAlignment="1">
      <alignment horizontal="center"/>
    </xf>
    <xf numFmtId="0" fontId="3" fillId="2" borderId="0" xfId="1" applyFont="1" applyFill="1" applyBorder="1"/>
    <xf numFmtId="2" fontId="4" fillId="2" borderId="0" xfId="1" applyNumberFormat="1" applyFont="1" applyFill="1" applyBorder="1" applyAlignment="1">
      <alignment horizontal="center"/>
    </xf>
    <xf numFmtId="167" fontId="4" fillId="2" borderId="0" xfId="1" applyNumberFormat="1" applyFont="1" applyFill="1" applyAlignment="1">
      <alignment horizontal="center"/>
    </xf>
    <xf numFmtId="0" fontId="4" fillId="2" borderId="0" xfId="1" applyFont="1" applyFill="1" applyBorder="1" applyAlignment="1">
      <alignment horizontal="center" wrapText="1"/>
    </xf>
    <xf numFmtId="0" fontId="4" fillId="2" borderId="0" xfId="1" applyNumberFormat="1" applyFont="1" applyFill="1" applyBorder="1" applyAlignment="1">
      <alignment horizontal="center" wrapText="1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10" fontId="0" fillId="2" borderId="0" xfId="2" applyNumberFormat="1" applyFont="1" applyFill="1"/>
    <xf numFmtId="166" fontId="4" fillId="2" borderId="0" xfId="2" applyNumberFormat="1" applyFont="1" applyFill="1" applyAlignment="1">
      <alignment horizontal="center"/>
    </xf>
    <xf numFmtId="2" fontId="2" fillId="2" borderId="0" xfId="1" applyNumberFormat="1" applyFill="1" applyBorder="1" applyAlignment="1">
      <alignment horizontal="center"/>
    </xf>
    <xf numFmtId="167" fontId="4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/>
    </xf>
    <xf numFmtId="0" fontId="6" fillId="2" borderId="0" xfId="1" applyFont="1" applyFill="1" applyBorder="1"/>
    <xf numFmtId="2" fontId="4" fillId="2" borderId="0" xfId="1" applyNumberFormat="1" applyFont="1" applyFill="1" applyAlignment="1">
      <alignment horizontal="center"/>
    </xf>
    <xf numFmtId="10" fontId="4" fillId="2" borderId="0" xfId="2" applyNumberFormat="1" applyFont="1" applyFill="1" applyAlignment="1">
      <alignment horizontal="center"/>
    </xf>
    <xf numFmtId="168" fontId="4" fillId="2" borderId="0" xfId="1" applyNumberFormat="1" applyFont="1" applyFill="1" applyAlignment="1">
      <alignment horizontal="center"/>
    </xf>
    <xf numFmtId="0" fontId="5" fillId="2" borderId="0" xfId="1" quotePrefix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6" fillId="2" borderId="0" xfId="1" applyFont="1" applyFill="1" applyAlignment="1">
      <alignment horizontal="left"/>
    </xf>
    <xf numFmtId="0" fontId="6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169" fontId="4" fillId="2" borderId="0" xfId="2" applyNumberFormat="1" applyFont="1" applyFill="1" applyAlignment="1">
      <alignment horizontal="center"/>
    </xf>
    <xf numFmtId="0" fontId="6" fillId="2" borderId="0" xfId="1" applyFont="1" applyFill="1"/>
    <xf numFmtId="0" fontId="4" fillId="2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2" fillId="2" borderId="0" xfId="1" applyFont="1" applyFill="1" applyAlignment="1">
      <alignment horizontal="right"/>
    </xf>
    <xf numFmtId="0" fontId="4" fillId="2" borderId="0" xfId="1" quotePrefix="1" applyFont="1" applyFill="1" applyAlignment="1">
      <alignment horizontal="center"/>
    </xf>
    <xf numFmtId="0" fontId="2" fillId="2" borderId="0" xfId="1" applyFont="1" applyFill="1"/>
    <xf numFmtId="0" fontId="4" fillId="2" borderId="0" xfId="1" applyFont="1" applyFill="1" applyAlignment="1">
      <alignment horizontal="left"/>
    </xf>
    <xf numFmtId="2" fontId="2" fillId="2" borderId="0" xfId="1" applyNumberFormat="1" applyFill="1" applyAlignment="1">
      <alignment horizontal="center"/>
    </xf>
    <xf numFmtId="2" fontId="2" fillId="2" borderId="0" xfId="1" applyNumberFormat="1" applyFont="1" applyFill="1" applyAlignment="1">
      <alignment horizontal="center"/>
    </xf>
    <xf numFmtId="0" fontId="7" fillId="2" borderId="0" xfId="1" quotePrefix="1" applyFont="1" applyFill="1" applyAlignment="1">
      <alignment horizontal="right"/>
    </xf>
    <xf numFmtId="0" fontId="9" fillId="2" borderId="0" xfId="1" applyFont="1" applyFill="1"/>
    <xf numFmtId="2" fontId="10" fillId="2" borderId="0" xfId="1" applyNumberFormat="1" applyFont="1" applyFill="1" applyAlignment="1">
      <alignment horizontal="left"/>
    </xf>
    <xf numFmtId="169" fontId="2" fillId="2" borderId="0" xfId="2" applyNumberFormat="1" applyFont="1" applyFill="1"/>
    <xf numFmtId="0" fontId="2" fillId="2" borderId="0" xfId="1" applyFill="1" applyAlignment="1">
      <alignment horizontal="right"/>
    </xf>
    <xf numFmtId="0" fontId="9" fillId="2" borderId="0" xfId="1" applyFont="1" applyFill="1" applyAlignment="1">
      <alignment horizontal="left"/>
    </xf>
    <xf numFmtId="0" fontId="2" fillId="2" borderId="0" xfId="1" applyFont="1" applyFill="1" applyAlignment="1">
      <alignment horizontal="right" wrapText="1"/>
    </xf>
    <xf numFmtId="0" fontId="2" fillId="2" borderId="0" xfId="1" quotePrefix="1" applyFont="1" applyFill="1" applyAlignment="1">
      <alignment horizontal="right" wrapText="1"/>
    </xf>
    <xf numFmtId="0" fontId="2" fillId="2" borderId="0" xfId="1" applyFill="1" applyAlignment="1">
      <alignment wrapText="1"/>
    </xf>
    <xf numFmtId="0" fontId="4" fillId="2" borderId="0" xfId="1" applyFont="1" applyFill="1" applyAlignment="1">
      <alignment horizontal="center" vertical="center" wrapText="1"/>
    </xf>
    <xf numFmtId="167" fontId="2" fillId="2" borderId="0" xfId="1" applyNumberFormat="1" applyFont="1" applyFill="1" applyAlignment="1">
      <alignment horizontal="center" vertical="center"/>
    </xf>
    <xf numFmtId="169" fontId="2" fillId="2" borderId="0" xfId="2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ill="1" applyAlignment="1">
      <alignment vertical="center" wrapText="1"/>
    </xf>
    <xf numFmtId="0" fontId="4" fillId="2" borderId="0" xfId="1" applyFont="1" applyFill="1" applyAlignment="1">
      <alignment horizontal="center" vertical="center"/>
    </xf>
    <xf numFmtId="0" fontId="2" fillId="2" borderId="0" xfId="1" applyFill="1" applyAlignment="1">
      <alignment vertical="center"/>
    </xf>
    <xf numFmtId="1" fontId="2" fillId="2" borderId="0" xfId="2" applyNumberFormat="1" applyFont="1" applyFill="1" applyAlignment="1">
      <alignment horizontal="center" vertical="center"/>
    </xf>
    <xf numFmtId="170" fontId="2" fillId="2" borderId="0" xfId="2" applyNumberFormat="1" applyFont="1" applyFill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11" fillId="2" borderId="0" xfId="1" applyFont="1" applyFill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/>
    <xf numFmtId="0" fontId="2" fillId="2" borderId="0" xfId="1" applyFont="1" applyFill="1" applyAlignment="1">
      <alignment horizontal="center"/>
    </xf>
  </cellXfs>
  <cellStyles count="153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2 2" xfId="1"/>
    <cellStyle name="Normal 2 2 2" xfId="8"/>
    <cellStyle name="Normal 2 2 3" xfId="9"/>
    <cellStyle name="Normal 2 2 4" xfId="10"/>
    <cellStyle name="Normal 2 2 5" xfId="11"/>
    <cellStyle name="Normal 2 2 6" xfId="12"/>
    <cellStyle name="Normal 2 2 7" xfId="13"/>
    <cellStyle name="Normal 2 2 8" xfId="14"/>
    <cellStyle name="Normal 2 3" xfId="15"/>
    <cellStyle name="Normal 2 3 2" xfId="16"/>
    <cellStyle name="Normal 2 3 3" xfId="17"/>
    <cellStyle name="Normal 2 3 4" xfId="18"/>
    <cellStyle name="Normal 2 3 5" xfId="19"/>
    <cellStyle name="Normal 2 3 6" xfId="20"/>
    <cellStyle name="Normal 2 3 7" xfId="21"/>
    <cellStyle name="Normal 2 3 8" xfId="22"/>
    <cellStyle name="Normal 2 4" xfId="23"/>
    <cellStyle name="Normal 2 4 2" xfId="24"/>
    <cellStyle name="Normal 2 4 3" xfId="25"/>
    <cellStyle name="Normal 2 4 4" xfId="26"/>
    <cellStyle name="Normal 2 4 5" xfId="27"/>
    <cellStyle name="Normal 2 4 6" xfId="28"/>
    <cellStyle name="Normal 2 4 7" xfId="29"/>
    <cellStyle name="Normal 2 4 8" xfId="30"/>
    <cellStyle name="Normal 2 5" xfId="31"/>
    <cellStyle name="Normal 2 5 2" xfId="32"/>
    <cellStyle name="Normal 2 5 3" xfId="33"/>
    <cellStyle name="Normal 2 5 4" xfId="34"/>
    <cellStyle name="Normal 2 5 5" xfId="35"/>
    <cellStyle name="Normal 2 5 6" xfId="36"/>
    <cellStyle name="Normal 2 5 7" xfId="37"/>
    <cellStyle name="Normal 2 5 8" xfId="38"/>
    <cellStyle name="Normal 2 6" xfId="39"/>
    <cellStyle name="Normal 2 6 2" xfId="40"/>
    <cellStyle name="Normal 2 6 3" xfId="41"/>
    <cellStyle name="Normal 2 6 4" xfId="42"/>
    <cellStyle name="Normal 2 6 5" xfId="43"/>
    <cellStyle name="Normal 2 6 6" xfId="44"/>
    <cellStyle name="Normal 2 6 7" xfId="45"/>
    <cellStyle name="Normal 2 6 8" xfId="46"/>
    <cellStyle name="Normal 2 7" xfId="47"/>
    <cellStyle name="Normal 2 7 2" xfId="48"/>
    <cellStyle name="Normal 2 7 3" xfId="49"/>
    <cellStyle name="Normal 2 7 4" xfId="50"/>
    <cellStyle name="Normal 2 7 5" xfId="51"/>
    <cellStyle name="Normal 2 7 6" xfId="52"/>
    <cellStyle name="Normal 2 7 7" xfId="53"/>
    <cellStyle name="Normal 2 7 8" xfId="54"/>
    <cellStyle name="Normal 2 8" xfId="55"/>
    <cellStyle name="Normal 3" xfId="56"/>
    <cellStyle name="Normal 3 2" xfId="57"/>
    <cellStyle name="Normal 3 3" xfId="58"/>
    <cellStyle name="Normal 3 4" xfId="59"/>
    <cellStyle name="Normal 3 5" xfId="60"/>
    <cellStyle name="Normal 3 6" xfId="61"/>
    <cellStyle name="Normal 3 7" xfId="62"/>
    <cellStyle name="Normal 3 8" xfId="63"/>
    <cellStyle name="Normal 4" xfId="64"/>
    <cellStyle name="Normal 4 2" xfId="65"/>
    <cellStyle name="Normal 4 3" xfId="66"/>
    <cellStyle name="Normal 4 4" xfId="67"/>
    <cellStyle name="Normal 4 5" xfId="68"/>
    <cellStyle name="Normal 4 6" xfId="69"/>
    <cellStyle name="Normal 4 7" xfId="70"/>
    <cellStyle name="Normal 4 8" xfId="71"/>
    <cellStyle name="Normal 5" xfId="72"/>
    <cellStyle name="Normal 5 2" xfId="73"/>
    <cellStyle name="Normal 5 3" xfId="74"/>
    <cellStyle name="Normal 5 4" xfId="75"/>
    <cellStyle name="Normal 5 5" xfId="76"/>
    <cellStyle name="Normal 5 6" xfId="77"/>
    <cellStyle name="Normal 5 7" xfId="78"/>
    <cellStyle name="Normal 5 8" xfId="79"/>
    <cellStyle name="Normal 6" xfId="80"/>
    <cellStyle name="Normal 6 2" xfId="81"/>
    <cellStyle name="Normal 6 3" xfId="82"/>
    <cellStyle name="Normal 6 4" xfId="83"/>
    <cellStyle name="Normal 6 5" xfId="84"/>
    <cellStyle name="Normal 6 6" xfId="85"/>
    <cellStyle name="Normal 6 7" xfId="86"/>
    <cellStyle name="Normal 6 8" xfId="87"/>
    <cellStyle name="Normal 7" xfId="88"/>
    <cellStyle name="Normal 7 2" xfId="89"/>
    <cellStyle name="Normal 7 3" xfId="90"/>
    <cellStyle name="Normal 7 4" xfId="91"/>
    <cellStyle name="Normal 7 5" xfId="92"/>
    <cellStyle name="Normal 7 6" xfId="93"/>
    <cellStyle name="Normal 7 7" xfId="94"/>
    <cellStyle name="Normal 7 8" xfId="95"/>
    <cellStyle name="Normal 8" xfId="96"/>
    <cellStyle name="Normal 8 2" xfId="97"/>
    <cellStyle name="Normal 8 3" xfId="98"/>
    <cellStyle name="Normal 8 4" xfId="99"/>
    <cellStyle name="Normal 8 5" xfId="100"/>
    <cellStyle name="Normal 8 6" xfId="101"/>
    <cellStyle name="Normal 8 7" xfId="102"/>
    <cellStyle name="Normal 8 8" xfId="103"/>
    <cellStyle name="Normal 9" xfId="104"/>
    <cellStyle name="Percent 2" xfId="105"/>
    <cellStyle name="Percent 2 2" xfId="2"/>
    <cellStyle name="Percent 2 2 2" xfId="106"/>
    <cellStyle name="Percent 2 2 3" xfId="107"/>
    <cellStyle name="Percent 2 2 4" xfId="108"/>
    <cellStyle name="Percent 2 2 5" xfId="109"/>
    <cellStyle name="Percent 2 2 6" xfId="110"/>
    <cellStyle name="Percent 2 2 7" xfId="111"/>
    <cellStyle name="Percent 2 2 8" xfId="112"/>
    <cellStyle name="Percent 2 3" xfId="113"/>
    <cellStyle name="Percent 2 3 2" xfId="114"/>
    <cellStyle name="Percent 2 3 3" xfId="115"/>
    <cellStyle name="Percent 2 3 4" xfId="116"/>
    <cellStyle name="Percent 2 3 5" xfId="117"/>
    <cellStyle name="Percent 2 3 6" xfId="118"/>
    <cellStyle name="Percent 2 3 7" xfId="119"/>
    <cellStyle name="Percent 2 3 8" xfId="120"/>
    <cellStyle name="Percent 2 4" xfId="121"/>
    <cellStyle name="Percent 2 4 2" xfId="122"/>
    <cellStyle name="Percent 2 4 3" xfId="123"/>
    <cellStyle name="Percent 2 4 4" xfId="124"/>
    <cellStyle name="Percent 2 4 5" xfId="125"/>
    <cellStyle name="Percent 2 4 6" xfId="126"/>
    <cellStyle name="Percent 2 4 7" xfId="127"/>
    <cellStyle name="Percent 2 4 8" xfId="128"/>
    <cellStyle name="Percent 2 5" xfId="129"/>
    <cellStyle name="Percent 2 5 2" xfId="130"/>
    <cellStyle name="Percent 2 5 3" xfId="131"/>
    <cellStyle name="Percent 2 5 4" xfId="132"/>
    <cellStyle name="Percent 2 5 5" xfId="133"/>
    <cellStyle name="Percent 2 5 6" xfId="134"/>
    <cellStyle name="Percent 2 5 7" xfId="135"/>
    <cellStyle name="Percent 2 5 8" xfId="136"/>
    <cellStyle name="Percent 2 6" xfId="137"/>
    <cellStyle name="Percent 2 6 2" xfId="138"/>
    <cellStyle name="Percent 2 6 3" xfId="139"/>
    <cellStyle name="Percent 2 6 4" xfId="140"/>
    <cellStyle name="Percent 2 6 5" xfId="141"/>
    <cellStyle name="Percent 2 6 6" xfId="142"/>
    <cellStyle name="Percent 2 6 7" xfId="143"/>
    <cellStyle name="Percent 2 6 8" xfId="144"/>
    <cellStyle name="Percent 2 7" xfId="145"/>
    <cellStyle name="Percent 2 7 2" xfId="146"/>
    <cellStyle name="Percent 2 7 3" xfId="147"/>
    <cellStyle name="Percent 2 7 4" xfId="148"/>
    <cellStyle name="Percent 2 7 5" xfId="149"/>
    <cellStyle name="Percent 2 7 6" xfId="150"/>
    <cellStyle name="Percent 2 7 7" xfId="151"/>
    <cellStyle name="Percent 2 7 8" xfId="1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>
      <selection activeCell="C23" sqref="C23"/>
    </sheetView>
  </sheetViews>
  <sheetFormatPr defaultRowHeight="12.75"/>
  <cols>
    <col min="1" max="1" width="37.7109375" style="1" customWidth="1"/>
    <col min="2" max="2" width="15.28515625" style="2" bestFit="1" customWidth="1"/>
    <col min="3" max="3" width="23.85546875" style="1" customWidth="1"/>
    <col min="4" max="4" width="13.42578125" style="2" customWidth="1"/>
    <col min="5" max="5" width="14.42578125" style="1" customWidth="1"/>
    <col min="6" max="6" width="19.7109375" style="1" customWidth="1"/>
    <col min="7" max="7" width="11.42578125" style="1" customWidth="1"/>
    <col min="8" max="8" width="14.85546875" style="1" bestFit="1" customWidth="1"/>
    <col min="9" max="9" width="15" style="1" bestFit="1" customWidth="1"/>
    <col min="10" max="10" width="10.28515625" style="1" customWidth="1"/>
    <col min="11" max="16384" width="9.140625" style="1"/>
  </cols>
  <sheetData>
    <row r="1" spans="1:10" ht="15.75">
      <c r="A1" s="72" t="s">
        <v>29</v>
      </c>
      <c r="B1" s="75"/>
      <c r="C1" s="75"/>
    </row>
    <row r="3" spans="1:10" ht="14.25">
      <c r="A3" s="58" t="s">
        <v>25</v>
      </c>
    </row>
    <row r="4" spans="1:10">
      <c r="A4" s="40" t="s">
        <v>24</v>
      </c>
    </row>
    <row r="5" spans="1:10">
      <c r="A5" s="59" t="s">
        <v>23</v>
      </c>
      <c r="B5" s="38">
        <v>1</v>
      </c>
      <c r="C5" s="25"/>
      <c r="D5" s="34"/>
      <c r="E5" s="25"/>
      <c r="F5" s="34"/>
      <c r="G5" s="38"/>
      <c r="H5" s="2"/>
      <c r="I5" s="2"/>
    </row>
    <row r="6" spans="1:10">
      <c r="A6" s="59" t="s">
        <v>22</v>
      </c>
      <c r="B6" s="38">
        <f>23+1+12+(3*16)</f>
        <v>84</v>
      </c>
      <c r="C6" s="49" t="s">
        <v>21</v>
      </c>
      <c r="G6" s="38"/>
      <c r="H6" s="2"/>
      <c r="I6" s="2"/>
    </row>
    <row r="7" spans="1:10">
      <c r="A7" s="60" t="s">
        <v>20</v>
      </c>
      <c r="B7" s="52">
        <f>B5/B6*1000</f>
        <v>11.904761904761903</v>
      </c>
      <c r="G7" s="73"/>
      <c r="H7" s="14"/>
      <c r="I7" s="14"/>
      <c r="J7" s="13"/>
    </row>
    <row r="8" spans="1:10">
      <c r="A8" s="59" t="s">
        <v>19</v>
      </c>
      <c r="B8" s="25">
        <f>250/1000</f>
        <v>0.25</v>
      </c>
      <c r="G8" s="73"/>
      <c r="H8" s="14"/>
      <c r="I8" s="14"/>
      <c r="J8" s="13"/>
    </row>
    <row r="9" spans="1:10">
      <c r="A9" s="59" t="s">
        <v>18</v>
      </c>
      <c r="B9" s="34">
        <f>B7/B8</f>
        <v>47.619047619047613</v>
      </c>
      <c r="C9" s="49" t="s">
        <v>17</v>
      </c>
      <c r="G9" s="73"/>
      <c r="H9" s="14"/>
      <c r="I9" s="14"/>
      <c r="J9" s="13"/>
    </row>
    <row r="10" spans="1:10">
      <c r="G10" s="73"/>
      <c r="H10" s="14"/>
      <c r="I10" s="14"/>
      <c r="J10" s="13"/>
    </row>
    <row r="11" spans="1:10">
      <c r="G11" s="73"/>
      <c r="H11" s="14"/>
      <c r="I11" s="14"/>
      <c r="J11" s="13"/>
    </row>
    <row r="12" spans="1:10" ht="14.25">
      <c r="A12" s="58" t="s">
        <v>16</v>
      </c>
      <c r="G12" s="73"/>
      <c r="H12" s="14"/>
      <c r="I12" s="14"/>
      <c r="J12" s="13"/>
    </row>
    <row r="13" spans="1:10">
      <c r="B13" s="1"/>
      <c r="G13" s="73"/>
      <c r="H13" s="14"/>
      <c r="I13" s="14"/>
      <c r="J13" s="13"/>
    </row>
    <row r="14" spans="1:10" ht="25.5">
      <c r="A14" s="57" t="s">
        <v>15</v>
      </c>
      <c r="B14" s="41" t="s">
        <v>9</v>
      </c>
      <c r="D14" s="41" t="s">
        <v>8</v>
      </c>
      <c r="E14" s="41" t="s">
        <v>14</v>
      </c>
      <c r="G14" s="73"/>
      <c r="H14" s="14"/>
      <c r="I14" s="14"/>
      <c r="J14" s="13"/>
    </row>
    <row r="15" spans="1:10" ht="25.5">
      <c r="A15" s="65" t="s">
        <v>13</v>
      </c>
      <c r="B15" s="62">
        <v>1.389</v>
      </c>
      <c r="C15" s="66" t="s">
        <v>27</v>
      </c>
      <c r="D15" s="67"/>
      <c r="E15" s="67">
        <v>0</v>
      </c>
      <c r="G15" s="73"/>
      <c r="H15" s="14"/>
      <c r="I15" s="14"/>
      <c r="J15" s="13"/>
    </row>
    <row r="16" spans="1:10" ht="51">
      <c r="A16" s="65" t="s">
        <v>12</v>
      </c>
      <c r="B16" s="63">
        <f>E16*((B15/1000)+1)</f>
        <v>1.1137794742163802E-2</v>
      </c>
      <c r="C16" s="68" t="s">
        <v>26</v>
      </c>
      <c r="D16" s="69">
        <f>(0.99/(1-0.99))</f>
        <v>98.999999999999915</v>
      </c>
      <c r="E16" s="70">
        <f>0.011/0.989</f>
        <v>1.1122345803842264E-2</v>
      </c>
      <c r="F16" s="61" t="s">
        <v>30</v>
      </c>
      <c r="G16" s="73"/>
      <c r="H16" s="14"/>
      <c r="I16" s="14"/>
      <c r="J16" s="13"/>
    </row>
    <row r="17" spans="1:10">
      <c r="A17" s="65" t="s">
        <v>11</v>
      </c>
      <c r="B17" s="64">
        <f>B16/(B16+1)</f>
        <v>1.1015110700123613E-2</v>
      </c>
      <c r="C17" s="68" t="s">
        <v>28</v>
      </c>
      <c r="D17" s="64">
        <f>D16/(D16+1)</f>
        <v>0.99</v>
      </c>
      <c r="E17" s="71"/>
      <c r="G17" s="73"/>
      <c r="H17" s="14"/>
      <c r="I17" s="14"/>
      <c r="J17" s="14"/>
    </row>
    <row r="18" spans="1:10">
      <c r="A18" s="56"/>
      <c r="B18" s="51"/>
      <c r="C18" s="55"/>
      <c r="G18" s="73"/>
      <c r="H18" s="14"/>
      <c r="I18" s="14"/>
      <c r="J18" s="14"/>
    </row>
    <row r="19" spans="1:10">
      <c r="A19" s="47"/>
      <c r="C19" s="2"/>
      <c r="G19" s="73"/>
      <c r="H19" s="14"/>
      <c r="I19" s="14"/>
      <c r="J19" s="14"/>
    </row>
    <row r="20" spans="1:10" ht="14.25">
      <c r="A20" s="54" t="s">
        <v>10</v>
      </c>
      <c r="G20" s="73"/>
      <c r="H20" s="14"/>
      <c r="I20" s="14"/>
      <c r="J20" s="14"/>
    </row>
    <row r="21" spans="1:10" ht="14.25">
      <c r="A21" s="54"/>
      <c r="B21" s="41" t="s">
        <v>9</v>
      </c>
      <c r="C21" s="25" t="s">
        <v>8</v>
      </c>
      <c r="G21" s="73"/>
      <c r="H21" s="14"/>
      <c r="I21" s="14"/>
      <c r="J21" s="14"/>
    </row>
    <row r="22" spans="1:10">
      <c r="A22" s="53" t="s">
        <v>7</v>
      </c>
      <c r="B22" s="52">
        <v>1.9930000000000001</v>
      </c>
      <c r="C22" s="52">
        <f>B9</f>
        <v>47.619047619047613</v>
      </c>
      <c r="G22" s="73"/>
      <c r="H22" s="14"/>
      <c r="I22" s="14"/>
      <c r="J22" s="14"/>
    </row>
    <row r="23" spans="1:10">
      <c r="A23" s="47" t="s">
        <v>6</v>
      </c>
      <c r="B23" s="25">
        <v>4.4000000000000004</v>
      </c>
      <c r="C23" s="25">
        <f>0.5/1000</f>
        <v>5.0000000000000001E-4</v>
      </c>
      <c r="G23" s="73"/>
      <c r="H23" s="14"/>
      <c r="I23" s="14"/>
      <c r="J23" s="14"/>
    </row>
    <row r="24" spans="1:10">
      <c r="A24" s="47" t="s">
        <v>5</v>
      </c>
      <c r="B24" s="51">
        <f>(B17*B22*B23)</f>
        <v>9.659370875152401E-2</v>
      </c>
      <c r="C24" s="51">
        <f>(D17*C22*C23)</f>
        <v>2.357142857142857E-2</v>
      </c>
      <c r="D24" s="34"/>
      <c r="G24" s="73"/>
      <c r="H24" s="14"/>
      <c r="I24" s="14"/>
      <c r="J24" s="14"/>
    </row>
    <row r="25" spans="1:10">
      <c r="A25" s="47" t="s">
        <v>4</v>
      </c>
      <c r="B25" s="51">
        <f>(1-B17)*B22*B23</f>
        <v>8.6726062912484778</v>
      </c>
      <c r="C25" s="51">
        <f>(1-D17)*C22*C23</f>
        <v>2.3809523809523828E-4</v>
      </c>
      <c r="D25" s="34"/>
      <c r="G25" s="73"/>
      <c r="H25" s="14"/>
      <c r="I25" s="14"/>
      <c r="J25" s="14"/>
    </row>
    <row r="26" spans="1:10">
      <c r="B26" s="1"/>
      <c r="D26" s="1"/>
      <c r="E26" s="25"/>
      <c r="F26" s="34"/>
      <c r="G26" s="74"/>
      <c r="H26" s="74"/>
      <c r="I26" s="29"/>
      <c r="J26" s="14"/>
    </row>
    <row r="27" spans="1:10">
      <c r="B27" s="1"/>
      <c r="C27" s="50"/>
      <c r="D27" s="22"/>
      <c r="E27" s="25"/>
      <c r="F27" s="34"/>
      <c r="G27" s="74"/>
      <c r="H27" s="74"/>
      <c r="I27" s="13"/>
      <c r="J27" s="14"/>
    </row>
    <row r="28" spans="1:10">
      <c r="A28" s="47" t="s">
        <v>3</v>
      </c>
      <c r="B28" s="10">
        <f>(B24+C24)/(B25+C25)</f>
        <v>1.3855331880528791E-2</v>
      </c>
      <c r="C28" s="48"/>
      <c r="D28" s="1"/>
      <c r="E28" s="25"/>
      <c r="F28" s="34"/>
      <c r="G28" s="13"/>
      <c r="H28" s="13"/>
      <c r="I28" s="13"/>
      <c r="J28" s="13"/>
    </row>
    <row r="29" spans="1:10" ht="14.25">
      <c r="A29" s="47" t="s">
        <v>2</v>
      </c>
      <c r="B29" s="45">
        <f>((B28/E16)-1)*1000</f>
        <v>245.72029362208858</v>
      </c>
      <c r="C29" s="46" t="s">
        <v>1</v>
      </c>
      <c r="D29" s="45"/>
      <c r="E29" s="44"/>
      <c r="F29" s="34"/>
      <c r="G29" s="13"/>
      <c r="H29" s="13"/>
      <c r="I29" s="13"/>
      <c r="J29" s="13"/>
    </row>
    <row r="30" spans="1:10">
      <c r="B30" s="1"/>
      <c r="C30" s="2"/>
      <c r="E30" s="25"/>
      <c r="F30" s="34"/>
    </row>
    <row r="31" spans="1:10">
      <c r="A31" s="43"/>
      <c r="B31" s="25"/>
      <c r="C31" s="25"/>
      <c r="D31" s="25"/>
      <c r="F31" s="34"/>
    </row>
    <row r="32" spans="1:10">
      <c r="A32" s="26"/>
      <c r="B32" s="25"/>
      <c r="C32" s="36"/>
      <c r="D32" s="35"/>
      <c r="E32" s="34"/>
    </row>
    <row r="33" spans="1:10">
      <c r="A33" s="26"/>
      <c r="B33" s="34"/>
      <c r="C33" s="36"/>
      <c r="D33" s="42"/>
      <c r="E33" s="41"/>
    </row>
    <row r="34" spans="1:10">
      <c r="A34" s="40"/>
      <c r="B34" s="38"/>
      <c r="C34" s="38"/>
      <c r="D34" s="38"/>
      <c r="E34" s="25"/>
    </row>
    <row r="35" spans="1:10">
      <c r="A35" s="39"/>
      <c r="B35" s="38"/>
      <c r="C35" s="2"/>
      <c r="E35" s="25"/>
    </row>
    <row r="36" spans="1:10">
      <c r="C36" s="2"/>
      <c r="D36" s="37"/>
    </row>
    <row r="37" spans="1:10" s="13" customFormat="1">
      <c r="A37" s="1"/>
      <c r="B37" s="25"/>
      <c r="C37" s="25"/>
      <c r="E37" s="2"/>
      <c r="F37" s="2"/>
    </row>
    <row r="38" spans="1:10" s="13" customFormat="1">
      <c r="B38" s="36"/>
      <c r="C38" s="35"/>
      <c r="D38" s="34"/>
      <c r="E38" s="1"/>
      <c r="F38" s="1"/>
    </row>
    <row r="39" spans="1:10" s="13" customFormat="1">
      <c r="A39" s="1"/>
      <c r="B39" s="2"/>
      <c r="C39" s="2"/>
      <c r="D39" s="2"/>
      <c r="E39" s="1"/>
      <c r="F39" s="1"/>
      <c r="H39" s="32"/>
      <c r="I39" s="14"/>
      <c r="J39" s="14"/>
    </row>
    <row r="40" spans="1:10" s="13" customFormat="1">
      <c r="A40" s="33"/>
      <c r="B40" s="14"/>
      <c r="C40" s="14"/>
      <c r="D40" s="14"/>
      <c r="E40" s="1"/>
      <c r="F40" s="1"/>
      <c r="H40" s="14"/>
      <c r="I40" s="14"/>
      <c r="J40" s="14"/>
    </row>
    <row r="41" spans="1:10" s="13" customFormat="1">
      <c r="A41" s="23"/>
      <c r="B41" s="23"/>
      <c r="C41" s="23"/>
      <c r="D41" s="23"/>
      <c r="E41" s="2"/>
      <c r="F41" s="2"/>
      <c r="H41" s="14"/>
      <c r="I41" s="29"/>
      <c r="J41" s="29"/>
    </row>
    <row r="42" spans="1:10" s="13" customFormat="1">
      <c r="A42" s="32"/>
      <c r="B42" s="32"/>
      <c r="C42" s="32"/>
      <c r="D42" s="32"/>
      <c r="E42" s="14"/>
      <c r="F42" s="14"/>
      <c r="H42" s="14"/>
      <c r="I42" s="19"/>
      <c r="J42" s="16"/>
    </row>
    <row r="43" spans="1:10" s="13" customFormat="1">
      <c r="A43" s="32"/>
      <c r="B43" s="32"/>
      <c r="C43" s="32"/>
      <c r="D43" s="32"/>
      <c r="E43" s="24"/>
      <c r="F43" s="23"/>
      <c r="H43" s="14"/>
      <c r="I43" s="29"/>
      <c r="J43" s="29"/>
    </row>
    <row r="44" spans="1:10" s="13" customFormat="1">
      <c r="A44" s="23"/>
      <c r="B44" s="23"/>
      <c r="C44" s="31"/>
      <c r="D44" s="23"/>
      <c r="E44" s="30"/>
      <c r="F44" s="21"/>
      <c r="H44" s="14"/>
      <c r="I44" s="14"/>
      <c r="J44" s="29"/>
    </row>
    <row r="45" spans="1:10" s="13" customFormat="1">
      <c r="A45" s="22"/>
      <c r="B45" s="22"/>
      <c r="C45" s="22"/>
      <c r="D45" s="22"/>
      <c r="E45" s="30"/>
      <c r="F45" s="21"/>
      <c r="H45" s="14"/>
      <c r="I45" s="14"/>
      <c r="J45" s="29"/>
    </row>
    <row r="46" spans="1:10" s="13" customFormat="1">
      <c r="A46" s="23"/>
      <c r="B46" s="23"/>
      <c r="C46" s="23"/>
      <c r="D46" s="23"/>
      <c r="H46" s="14"/>
      <c r="I46" s="14"/>
      <c r="J46" s="16"/>
    </row>
    <row r="47" spans="1:10" s="13" customFormat="1" ht="15">
      <c r="A47" s="28"/>
      <c r="B47" s="28"/>
      <c r="C47" s="25"/>
      <c r="D47" s="25"/>
      <c r="E47" s="22"/>
      <c r="F47" s="27"/>
      <c r="H47" s="14"/>
      <c r="I47" s="14"/>
      <c r="J47" s="16"/>
    </row>
    <row r="48" spans="1:10" s="13" customFormat="1">
      <c r="A48" s="26"/>
      <c r="B48" s="25"/>
      <c r="C48" s="1"/>
      <c r="D48" s="2"/>
      <c r="E48" s="24"/>
      <c r="F48" s="23"/>
      <c r="H48" s="14"/>
      <c r="I48" s="14"/>
      <c r="J48" s="14"/>
    </row>
    <row r="49" spans="1:8" s="13" customFormat="1">
      <c r="A49" s="1"/>
      <c r="B49" s="2"/>
      <c r="C49" s="1"/>
      <c r="D49" s="2"/>
      <c r="E49" s="22"/>
      <c r="F49" s="21"/>
      <c r="H49" s="14"/>
    </row>
    <row r="50" spans="1:8" s="13" customFormat="1">
      <c r="B50" s="14"/>
      <c r="D50" s="14"/>
      <c r="E50" s="1"/>
      <c r="F50" s="1"/>
    </row>
    <row r="51" spans="1:8" s="13" customFormat="1" ht="18">
      <c r="A51" s="20" t="s">
        <v>0</v>
      </c>
      <c r="B51" s="14"/>
      <c r="D51" s="14"/>
      <c r="E51" s="1"/>
      <c r="F51" s="1"/>
    </row>
    <row r="52" spans="1:8" s="13" customFormat="1">
      <c r="B52" s="14"/>
      <c r="C52" s="14"/>
      <c r="D52" s="14"/>
    </row>
    <row r="53" spans="1:8" s="13" customFormat="1">
      <c r="B53" s="14"/>
      <c r="D53" s="19"/>
      <c r="G53" s="18"/>
    </row>
    <row r="54" spans="1:8" s="13" customFormat="1">
      <c r="B54" s="14"/>
      <c r="C54" s="17"/>
      <c r="D54" s="16"/>
      <c r="E54" s="15"/>
      <c r="F54" s="14"/>
    </row>
    <row r="55" spans="1:8" s="13" customFormat="1">
      <c r="B55" s="14"/>
      <c r="D55" s="14"/>
      <c r="E55" s="14"/>
    </row>
    <row r="56" spans="1:8" s="13" customFormat="1">
      <c r="B56" s="14"/>
      <c r="D56" s="14"/>
    </row>
    <row r="57" spans="1:8" s="13" customFormat="1">
      <c r="B57" s="14"/>
      <c r="D57" s="14"/>
    </row>
    <row r="58" spans="1:8">
      <c r="A58" s="13"/>
      <c r="B58" s="14"/>
      <c r="C58" s="13"/>
      <c r="D58" s="14"/>
      <c r="E58" s="13"/>
      <c r="F58" s="13"/>
    </row>
    <row r="59" spans="1:8">
      <c r="A59" s="13"/>
      <c r="B59" s="14"/>
      <c r="C59" s="13"/>
      <c r="D59" s="14"/>
      <c r="E59" s="13"/>
      <c r="F59" s="13"/>
    </row>
    <row r="60" spans="1:8">
      <c r="E60" s="13"/>
      <c r="F60" s="13"/>
    </row>
    <row r="61" spans="1:8">
      <c r="E61" s="13"/>
      <c r="F61" s="13"/>
    </row>
    <row r="62" spans="1:8">
      <c r="E62" s="5"/>
      <c r="F62" s="4"/>
    </row>
    <row r="63" spans="1:8">
      <c r="A63" s="12"/>
      <c r="B63" s="11"/>
      <c r="C63" s="4"/>
      <c r="D63" s="10"/>
      <c r="E63" s="9"/>
      <c r="F63" s="4"/>
    </row>
    <row r="65" spans="1:7">
      <c r="A65" s="8"/>
      <c r="B65" s="7"/>
      <c r="E65" s="5"/>
      <c r="F65" s="4"/>
    </row>
    <row r="66" spans="1:7">
      <c r="B66" s="6"/>
    </row>
    <row r="67" spans="1:7">
      <c r="E67" s="5"/>
      <c r="F67" s="4"/>
    </row>
    <row r="70" spans="1:7">
      <c r="E70" s="3"/>
      <c r="G70" s="3"/>
    </row>
  </sheetData>
  <mergeCells count="1">
    <mergeCell ref="B1:C1"/>
  </mergeCells>
  <pageMargins left="0.5" right="0.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d13C_DIC_Calc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rllab</dc:creator>
  <cp:lastModifiedBy>rllab</cp:lastModifiedBy>
  <dcterms:created xsi:type="dcterms:W3CDTF">2010-12-07T17:08:40Z</dcterms:created>
  <dcterms:modified xsi:type="dcterms:W3CDTF">2010-12-07T17:21:11Z</dcterms:modified>
</cp:coreProperties>
</file>